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vekspdc\homedir\mar\"/>
    </mc:Choice>
  </mc:AlternateContent>
  <xr:revisionPtr revIDLastSave="0" documentId="8_{2A4E6A26-D7A2-42E9-A7C8-0F4EBF393E19}" xr6:coauthVersionLast="47" xr6:coauthVersionMax="47" xr10:uidLastSave="{00000000-0000-0000-0000-000000000000}"/>
  <bookViews>
    <workbookView xWindow="-120" yWindow="-120" windowWidth="29040" windowHeight="15840" xr2:uid="{0F8EFAAB-EC1D-408B-BA4E-85F56F5801E8}"/>
  </bookViews>
  <sheets>
    <sheet name="KFV beregning (2)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F10" i="2" s="1"/>
  <c r="D13" i="2"/>
  <c r="E13" i="2"/>
  <c r="F13" i="2" s="1"/>
  <c r="D16" i="2"/>
  <c r="D20" i="2" s="1"/>
  <c r="E16" i="2"/>
  <c r="D17" i="2"/>
  <c r="E17" i="2"/>
  <c r="F17" i="2"/>
  <c r="D18" i="2"/>
  <c r="E18" i="2"/>
  <c r="F18" i="2" s="1"/>
  <c r="F16" i="2" l="1"/>
  <c r="F21" i="2" s="1"/>
  <c r="F23" i="2" s="1"/>
</calcChain>
</file>

<file path=xl/sharedStrings.xml><?xml version="1.0" encoding="utf-8"?>
<sst xmlns="http://schemas.openxmlformats.org/spreadsheetml/2006/main" count="22" uniqueCount="17">
  <si>
    <t>Total (inkl. moms)</t>
  </si>
  <si>
    <t>Total (excl. moms)</t>
  </si>
  <si>
    <t>KONTROL</t>
  </si>
  <si>
    <t>Efterfølgende areal over 5.000 m2</t>
  </si>
  <si>
    <t>Effektbetaling 501 - 5000 m2</t>
  </si>
  <si>
    <t>Effektbetaling &lt;501 m2</t>
  </si>
  <si>
    <t>Beløb</t>
  </si>
  <si>
    <t>Enh. Pris kr./m2</t>
  </si>
  <si>
    <t>m2</t>
  </si>
  <si>
    <t>Enh. Pris kr./år</t>
  </si>
  <si>
    <t>Forbrug</t>
  </si>
  <si>
    <t>Enh. pris pr. MWh</t>
  </si>
  <si>
    <t>MWH</t>
  </si>
  <si>
    <t>Forbrug i 2025</t>
  </si>
  <si>
    <t>Indtastningsfelter</t>
  </si>
  <si>
    <t xml:space="preserve">Kundeberegning </t>
  </si>
  <si>
    <t>Målerbidrag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</si>
</sst>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00\ _k_r_._-;\-* #,##0.000\ _k_r_._-;_-* &quot;-&quot;???\ _k_r_.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2" fillId="0" borderId="1" xfId="2" applyNumberFormat="1" applyFont="1" applyBorder="1"/>
    <xf numFmtId="0" fontId="2" fillId="0" borderId="1" xfId="0" applyFont="1" applyBorder="1"/>
    <xf numFmtId="4" fontId="0" fillId="0" borderId="0" xfId="0" applyNumberFormat="1"/>
    <xf numFmtId="4" fontId="2" fillId="0" borderId="2" xfId="2" applyNumberFormat="1" applyFont="1" applyBorder="1"/>
    <xf numFmtId="0" fontId="2" fillId="0" borderId="2" xfId="0" applyFont="1" applyBorder="1"/>
    <xf numFmtId="165" fontId="0" fillId="0" borderId="0" xfId="0" applyNumberFormat="1"/>
    <xf numFmtId="2" fontId="0" fillId="0" borderId="0" xfId="0" applyNumberFormat="1"/>
    <xf numFmtId="4" fontId="0" fillId="0" borderId="3" xfId="2" applyNumberFormat="1" applyFont="1" applyBorder="1" applyAlignment="1">
      <alignment horizontal="right"/>
    </xf>
    <xf numFmtId="4" fontId="0" fillId="0" borderId="4" xfId="2" applyNumberFormat="1" applyFont="1" applyBorder="1" applyAlignment="1">
      <alignment horizontal="right"/>
    </xf>
    <xf numFmtId="4" fontId="0" fillId="0" borderId="4" xfId="1" applyNumberFormat="1" applyFon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2" fillId="0" borderId="5" xfId="0" applyFont="1" applyBorder="1" applyAlignment="1">
      <alignment horizontal="left"/>
    </xf>
    <xf numFmtId="4" fontId="0" fillId="0" borderId="6" xfId="2" applyNumberFormat="1" applyFont="1" applyBorder="1" applyAlignment="1">
      <alignment horizontal="right"/>
    </xf>
    <xf numFmtId="4" fontId="0" fillId="0" borderId="6" xfId="1" applyNumberFormat="1" applyFon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" fontId="2" fillId="0" borderId="9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1" xfId="0" applyBorder="1"/>
    <xf numFmtId="4" fontId="0" fillId="0" borderId="12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164" fontId="0" fillId="0" borderId="11" xfId="2" applyFont="1" applyBorder="1" applyAlignment="1">
      <alignment horizontal="right"/>
    </xf>
    <xf numFmtId="166" fontId="0" fillId="0" borderId="11" xfId="0" applyNumberFormat="1" applyBorder="1" applyAlignment="1">
      <alignment horizontal="center"/>
    </xf>
    <xf numFmtId="4" fontId="0" fillId="0" borderId="12" xfId="2" applyNumberFormat="1" applyFont="1" applyBorder="1" applyAlignment="1">
      <alignment horizontal="right"/>
    </xf>
    <xf numFmtId="0" fontId="2" fillId="0" borderId="5" xfId="2" applyNumberFormat="1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4" fontId="0" fillId="2" borderId="6" xfId="0" applyNumberFormat="1" applyFill="1" applyBorder="1"/>
    <xf numFmtId="0" fontId="2" fillId="0" borderId="6" xfId="0" applyFont="1" applyBorder="1"/>
    <xf numFmtId="0" fontId="3" fillId="2" borderId="0" xfId="0" applyFont="1" applyFill="1"/>
    <xf numFmtId="0" fontId="4" fillId="0" borderId="0" xfId="0" applyFont="1"/>
  </cellXfs>
  <cellStyles count="3">
    <cellStyle name="Komma" xfId="1" builtinId="3"/>
    <cellStyle name="Komma 2" xfId="2" xr:uid="{7520A5D9-3ABC-4E00-896E-B0C6F13ABC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\AppData\Local\Microsoft\Windows\INetCache\Content.Outlook\N3IW89KG\Kundeberegning.xlsx" TargetMode="External"/><Relationship Id="rId1" Type="http://schemas.openxmlformats.org/officeDocument/2006/relationships/externalLinkPath" Target="file:///C:\Users\MAR\AppData\Local\Microsoft\Windows\INetCache\Content.Outlook\N3IW89KG\Kundebereg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FV &amp; TFV pris 2025"/>
      <sheetName val="KFV beregning m. dage"/>
      <sheetName val="TFV beregning m. dage"/>
      <sheetName val="KFV beregning"/>
      <sheetName val="TFV beregning"/>
    </sheetNames>
    <sheetDataSet>
      <sheetData sheetId="0">
        <row r="7">
          <cell r="G7">
            <v>659.75</v>
          </cell>
        </row>
        <row r="13">
          <cell r="G13">
            <v>27.77</v>
          </cell>
        </row>
        <row r="14">
          <cell r="G14">
            <v>25</v>
          </cell>
        </row>
        <row r="15">
          <cell r="G15">
            <v>20.84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55755-636C-48A6-8A7D-D247DB4A3B1E}">
  <dimension ref="B1:J24"/>
  <sheetViews>
    <sheetView tabSelected="1" workbookViewId="0">
      <selection activeCell="I11" sqref="I11"/>
    </sheetView>
  </sheetViews>
  <sheetFormatPr defaultRowHeight="15" x14ac:dyDescent="0.25"/>
  <cols>
    <col min="2" max="2" width="34.42578125" customWidth="1"/>
    <col min="3" max="3" width="15.7109375" bestFit="1" customWidth="1"/>
    <col min="4" max="4" width="15.7109375" customWidth="1"/>
    <col min="5" max="5" width="19.28515625" customWidth="1"/>
    <col min="6" max="6" width="26.85546875" bestFit="1" customWidth="1"/>
    <col min="7" max="7" width="10" bestFit="1" customWidth="1"/>
    <col min="9" max="9" width="31.42578125" bestFit="1" customWidth="1"/>
    <col min="10" max="10" width="15.7109375" bestFit="1" customWidth="1"/>
    <col min="11" max="11" width="16.7109375" bestFit="1" customWidth="1"/>
    <col min="12" max="12" width="23.42578125" customWidth="1"/>
  </cols>
  <sheetData>
    <row r="1" spans="2:7" ht="26.25" x14ac:dyDescent="0.4">
      <c r="B1" s="35" t="s">
        <v>15</v>
      </c>
    </row>
    <row r="3" spans="2:7" x14ac:dyDescent="0.25">
      <c r="B3" s="34" t="s">
        <v>14</v>
      </c>
    </row>
    <row r="4" spans="2:7" x14ac:dyDescent="0.25">
      <c r="G4" s="3"/>
    </row>
    <row r="5" spans="2:7" x14ac:dyDescent="0.25">
      <c r="B5" s="33" t="s">
        <v>8</v>
      </c>
      <c r="C5" s="32">
        <v>130</v>
      </c>
    </row>
    <row r="6" spans="2:7" x14ac:dyDescent="0.25">
      <c r="B6" s="33" t="s">
        <v>13</v>
      </c>
      <c r="C6" s="32">
        <v>18.100000000000001</v>
      </c>
    </row>
    <row r="8" spans="2:7" ht="15.75" thickBot="1" x14ac:dyDescent="0.3"/>
    <row r="9" spans="2:7" x14ac:dyDescent="0.25">
      <c r="B9" s="21"/>
      <c r="C9" s="31" t="s">
        <v>12</v>
      </c>
      <c r="D9" s="31" t="s">
        <v>8</v>
      </c>
      <c r="E9" s="31" t="s">
        <v>11</v>
      </c>
      <c r="F9" s="30" t="s">
        <v>6</v>
      </c>
    </row>
    <row r="10" spans="2:7" ht="15.75" thickBot="1" x14ac:dyDescent="0.3">
      <c r="B10" s="29" t="s">
        <v>10</v>
      </c>
      <c r="C10" s="25">
        <f>+C6</f>
        <v>18.100000000000001</v>
      </c>
      <c r="D10" s="25">
        <f>+C5</f>
        <v>130</v>
      </c>
      <c r="E10" s="9">
        <f>+'[1]KFV &amp; TFV pris 2025'!G7</f>
        <v>659.75</v>
      </c>
      <c r="F10" s="28">
        <f>+E10*C10</f>
        <v>11941.475</v>
      </c>
    </row>
    <row r="11" spans="2:7" ht="15.75" thickBot="1" x14ac:dyDescent="0.3">
      <c r="B11" s="27"/>
      <c r="C11" s="22"/>
      <c r="D11" s="22"/>
      <c r="E11" s="26"/>
      <c r="F11" s="22"/>
    </row>
    <row r="12" spans="2:7" x14ac:dyDescent="0.25">
      <c r="B12" s="21"/>
      <c r="C12" s="20"/>
      <c r="D12" s="19" t="s">
        <v>8</v>
      </c>
      <c r="E12" s="18" t="s">
        <v>9</v>
      </c>
      <c r="F12" s="17" t="s">
        <v>6</v>
      </c>
    </row>
    <row r="13" spans="2:7" ht="15.75" thickBot="1" x14ac:dyDescent="0.3">
      <c r="B13" s="12" t="s">
        <v>16</v>
      </c>
      <c r="C13" s="11"/>
      <c r="D13" s="25">
        <f>+C5</f>
        <v>130</v>
      </c>
      <c r="E13" s="9">
        <f>IF(C5&lt;500,1333.31,IF(C5&lt;=5000,5277.69,10555.38))</f>
        <v>1333.31</v>
      </c>
      <c r="F13" s="24">
        <f>+(E13)</f>
        <v>1333.31</v>
      </c>
    </row>
    <row r="14" spans="2:7" ht="15.75" thickBot="1" x14ac:dyDescent="0.3">
      <c r="B14" s="23"/>
      <c r="C14" s="22"/>
      <c r="D14" s="22"/>
      <c r="E14" s="22"/>
      <c r="F14" s="22"/>
    </row>
    <row r="15" spans="2:7" x14ac:dyDescent="0.25">
      <c r="B15" s="21"/>
      <c r="C15" s="20"/>
      <c r="D15" s="19" t="s">
        <v>8</v>
      </c>
      <c r="E15" s="18" t="s">
        <v>7</v>
      </c>
      <c r="F15" s="17" t="s">
        <v>6</v>
      </c>
    </row>
    <row r="16" spans="2:7" x14ac:dyDescent="0.25">
      <c r="B16" s="16" t="s">
        <v>5</v>
      </c>
      <c r="C16" s="15"/>
      <c r="D16" s="14">
        <f>IF(C5&lt;500,C5,500)</f>
        <v>130</v>
      </c>
      <c r="E16" s="13">
        <f>+'[1]KFV &amp; TFV pris 2025'!G13</f>
        <v>27.77</v>
      </c>
      <c r="F16" s="8">
        <f>+(D16*E16)</f>
        <v>3610.1</v>
      </c>
    </row>
    <row r="17" spans="2:10" x14ac:dyDescent="0.25">
      <c r="B17" s="16" t="s">
        <v>4</v>
      </c>
      <c r="C17" s="15"/>
      <c r="D17" s="14">
        <f>IF(C5 &lt; 500, 0, IF(C5 &gt;= 5000, 5000 - 500, C5 - 500))</f>
        <v>0</v>
      </c>
      <c r="E17" s="13">
        <f>+'[1]KFV &amp; TFV pris 2025'!G14</f>
        <v>25</v>
      </c>
      <c r="F17" s="8">
        <f>+(D17*E17)</f>
        <v>0</v>
      </c>
      <c r="G17" s="3"/>
    </row>
    <row r="18" spans="2:10" ht="15.75" thickBot="1" x14ac:dyDescent="0.3">
      <c r="B18" s="12" t="s">
        <v>3</v>
      </c>
      <c r="C18" s="11"/>
      <c r="D18" s="10">
        <f>IF(C5&gt; 5000, IF(C5 - 5500 &lt; 0, 0, C5 - 500 - 4500), 0)</f>
        <v>0</v>
      </c>
      <c r="E18" s="9">
        <f>+'[1]KFV &amp; TFV pris 2025'!G15</f>
        <v>20.84</v>
      </c>
      <c r="F18" s="8">
        <f>+(D18*E18)</f>
        <v>0</v>
      </c>
    </row>
    <row r="20" spans="2:10" x14ac:dyDescent="0.25">
      <c r="D20" s="7">
        <f>SUM(D16:D18)-C5</f>
        <v>0</v>
      </c>
      <c r="E20" t="s">
        <v>2</v>
      </c>
      <c r="I20" s="3"/>
      <c r="J20" s="6"/>
    </row>
    <row r="21" spans="2:10" ht="15.75" thickBot="1" x14ac:dyDescent="0.3">
      <c r="B21" s="5" t="s">
        <v>1</v>
      </c>
      <c r="C21" s="5"/>
      <c r="D21" s="5"/>
      <c r="E21" s="5"/>
      <c r="F21" s="4">
        <f>+F10+F13+F16+F17+F18</f>
        <v>16884.884999999998</v>
      </c>
    </row>
    <row r="22" spans="2:10" x14ac:dyDescent="0.25">
      <c r="F22" s="3"/>
    </row>
    <row r="23" spans="2:10" ht="15.75" thickBot="1" x14ac:dyDescent="0.3">
      <c r="B23" s="2" t="s">
        <v>0</v>
      </c>
      <c r="C23" s="2"/>
      <c r="D23" s="2"/>
      <c r="E23" s="2"/>
      <c r="F23" s="1">
        <f>+F21*1.25</f>
        <v>21106.106249999997</v>
      </c>
    </row>
    <row r="24" spans="2:10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KFV beregning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Arnvig</dc:creator>
  <cp:lastModifiedBy>Mie Arnvig</cp:lastModifiedBy>
  <dcterms:created xsi:type="dcterms:W3CDTF">2024-09-27T09:01:11Z</dcterms:created>
  <dcterms:modified xsi:type="dcterms:W3CDTF">2024-09-27T09:02:43Z</dcterms:modified>
</cp:coreProperties>
</file>